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10_ncr:8100000_{B81C72C8-E387-4301-9B05-57B7A24378CE}" xr6:coauthVersionLast="34" xr6:coauthVersionMax="34" xr10:uidLastSave="{00000000-0000-0000-0000-000000000000}"/>
  <bookViews>
    <workbookView xWindow="480" yWindow="60" windowWidth="27795" windowHeight="12090" xr2:uid="{00000000-000D-0000-FFFF-FFFF00000000}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72" i="1" l="1"/>
  <c r="G23" i="1"/>
  <c r="F23" i="1" l="1"/>
  <c r="E35" i="1" l="1"/>
  <c r="E31" i="1"/>
  <c r="E30" i="1"/>
  <c r="E27" i="1"/>
  <c r="E16" i="1"/>
  <c r="E41" i="1" s="1"/>
  <c r="E11" i="1"/>
  <c r="E10" i="1"/>
  <c r="E23" i="1" l="1"/>
  <c r="E26" i="1"/>
  <c r="E70" i="1" s="1"/>
  <c r="E72" i="1" l="1"/>
  <c r="E75" i="1" s="1"/>
  <c r="E78" i="1" s="1"/>
  <c r="E82" i="1" s="1"/>
</calcChain>
</file>

<file path=xl/sharedStrings.xml><?xml version="1.0" encoding="utf-8"?>
<sst xmlns="http://schemas.openxmlformats.org/spreadsheetml/2006/main" count="69" uniqueCount="66">
  <si>
    <t>Virginia Swimming Financial Summaries, 2017 / 2018</t>
  </si>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</sst>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0" borderId="3" xfId="0" applyFont="1" applyFill="1" applyBorder="1"/>
    <xf numFmtId="0" fontId="3" fillId="4" borderId="0" xfId="0" applyFont="1" applyFill="1" applyBorder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37" fontId="4" fillId="2" borderId="1" xfId="0" applyNumberFormat="1" applyFont="1" applyFill="1" applyBorder="1" applyProtection="1"/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0" fontId="10" fillId="0" borderId="0" xfId="0" applyFont="1"/>
    <xf numFmtId="7" fontId="3" fillId="0" borderId="3" xfId="0" applyNumberFormat="1" applyFont="1" applyBorder="1"/>
    <xf numFmtId="165" fontId="10" fillId="0" borderId="3" xfId="2" applyNumberFormat="1" applyFont="1" applyBorder="1"/>
    <xf numFmtId="8" fontId="10" fillId="0" borderId="3" xfId="2" applyNumberFormat="1" applyFont="1" applyBorder="1"/>
    <xf numFmtId="0" fontId="4" fillId="0" borderId="1" xfId="0" applyFont="1" applyBorder="1"/>
    <xf numFmtId="5" fontId="11" fillId="0" borderId="3" xfId="2" applyNumberFormat="1" applyFont="1" applyBorder="1"/>
    <xf numFmtId="165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164" fontId="3" fillId="0" borderId="5" xfId="0" applyNumberFormat="1" applyFont="1" applyBorder="1"/>
    <xf numFmtId="0" fontId="3" fillId="4" borderId="5" xfId="0" applyFont="1" applyFill="1" applyBorder="1"/>
    <xf numFmtId="164" fontId="3" fillId="0" borderId="5" xfId="1" applyNumberFormat="1" applyFont="1" applyBorder="1"/>
    <xf numFmtId="1" fontId="3" fillId="0" borderId="5" xfId="1" applyNumberFormat="1" applyFont="1" applyBorder="1"/>
    <xf numFmtId="0" fontId="0" fillId="4" borderId="5" xfId="0" applyFill="1" applyBorder="1"/>
    <xf numFmtId="164" fontId="3" fillId="0" borderId="5" xfId="1" applyNumberFormat="1" applyFont="1" applyFill="1" applyBorder="1"/>
    <xf numFmtId="164" fontId="3" fillId="4" borderId="5" xfId="1" applyNumberFormat="1" applyFont="1" applyFill="1" applyBorder="1"/>
    <xf numFmtId="5" fontId="3" fillId="0" borderId="5" xfId="1" applyNumberFormat="1" applyFont="1" applyFill="1" applyBorder="1"/>
    <xf numFmtId="5" fontId="3" fillId="0" borderId="7" xfId="1" applyNumberFormat="1" applyFont="1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4" fillId="0" borderId="1" xfId="0" applyFont="1" applyFill="1" applyBorder="1" applyAlignment="1">
      <alignment horizontal="center"/>
    </xf>
    <xf numFmtId="164" fontId="5" fillId="0" borderId="4" xfId="1" applyNumberFormat="1" applyFont="1" applyBorder="1"/>
    <xf numFmtId="164" fontId="5" fillId="0" borderId="8" xfId="1" applyNumberFormat="1" applyFont="1" applyBorder="1"/>
    <xf numFmtId="166" fontId="0" fillId="0" borderId="0" xfId="0" applyNumberFormat="1"/>
    <xf numFmtId="164" fontId="0" fillId="0" borderId="0" xfId="0" applyNumberFormat="1"/>
    <xf numFmtId="164" fontId="4" fillId="5" borderId="1" xfId="1" applyNumberFormat="1" applyFont="1" applyFill="1" applyBorder="1"/>
    <xf numFmtId="8" fontId="12" fillId="0" borderId="6" xfId="2" applyNumberFormat="1" applyFont="1" applyBorder="1"/>
    <xf numFmtId="164" fontId="5" fillId="0" borderId="9" xfId="1" applyNumberFormat="1" applyFont="1" applyBorder="1"/>
    <xf numFmtId="164" fontId="4" fillId="2" borderId="1" xfId="0" applyNumberFormat="1" applyFont="1" applyFill="1" applyBorder="1" applyProtection="1"/>
    <xf numFmtId="164" fontId="0" fillId="0" borderId="0" xfId="1" applyNumberFormat="1" applyFont="1"/>
    <xf numFmtId="164" fontId="8" fillId="0" borderId="6" xfId="1" applyNumberFormat="1" applyFont="1" applyBorder="1"/>
    <xf numFmtId="14" fontId="15" fillId="0" borderId="0" xfId="0" applyNumberFormat="1" applyFont="1"/>
    <xf numFmtId="164" fontId="8" fillId="0" borderId="6" xfId="2" applyNumberFormat="1" applyFont="1" applyBorder="1"/>
    <xf numFmtId="166" fontId="12" fillId="0" borderId="3" xfId="2" applyNumberFormat="1" applyFont="1" applyBorder="1"/>
    <xf numFmtId="166" fontId="8" fillId="0" borderId="3" xfId="2" applyNumberFormat="1" applyFont="1" applyBorder="1"/>
    <xf numFmtId="166" fontId="5" fillId="0" borderId="3" xfId="2" applyNumberFormat="1" applyFont="1" applyBorder="1"/>
    <xf numFmtId="166" fontId="4" fillId="0" borderId="3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I82"/>
  <sheetViews>
    <sheetView tabSelected="1" workbookViewId="0">
      <selection activeCell="M47" sqref="M47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22" t="s">
        <v>0</v>
      </c>
    </row>
    <row r="3" spans="4:8" x14ac:dyDescent="0.25">
      <c r="G3" s="58">
        <v>43343</v>
      </c>
    </row>
    <row r="4" spans="4:8" ht="15.75" thickBot="1" x14ac:dyDescent="0.3"/>
    <row r="5" spans="4:8" ht="24" thickBot="1" x14ac:dyDescent="0.4">
      <c r="D5" s="1" t="s">
        <v>1</v>
      </c>
      <c r="E5" s="19" t="s">
        <v>53</v>
      </c>
      <c r="F5" s="47" t="s">
        <v>64</v>
      </c>
      <c r="G5" s="47" t="s">
        <v>65</v>
      </c>
      <c r="H5" s="34" t="s">
        <v>62</v>
      </c>
    </row>
    <row r="6" spans="4:8" ht="15.75" x14ac:dyDescent="0.25">
      <c r="D6" s="2" t="s">
        <v>2</v>
      </c>
      <c r="E6" s="46">
        <v>452400</v>
      </c>
      <c r="F6" s="46">
        <v>728</v>
      </c>
      <c r="G6" s="46">
        <v>4054</v>
      </c>
      <c r="H6" s="46">
        <v>459992</v>
      </c>
    </row>
    <row r="7" spans="4:8" ht="15.75" x14ac:dyDescent="0.25">
      <c r="D7" s="3" t="s">
        <v>3</v>
      </c>
      <c r="E7" s="45">
        <v>123600</v>
      </c>
      <c r="F7" s="44">
        <v>149</v>
      </c>
      <c r="G7" s="44">
        <v>1095.2</v>
      </c>
      <c r="H7" s="44">
        <v>125526.03</v>
      </c>
    </row>
    <row r="8" spans="4:8" ht="15.75" x14ac:dyDescent="0.25">
      <c r="D8" s="3" t="s">
        <v>4</v>
      </c>
      <c r="E8" s="14">
        <v>3640</v>
      </c>
      <c r="F8" s="44"/>
      <c r="G8" s="44"/>
      <c r="H8" s="44">
        <v>3640</v>
      </c>
    </row>
    <row r="9" spans="4:8" ht="15.75" x14ac:dyDescent="0.25">
      <c r="D9" s="3" t="s">
        <v>5</v>
      </c>
      <c r="E9" s="14">
        <v>1960</v>
      </c>
      <c r="F9" s="44"/>
      <c r="G9" s="44"/>
      <c r="H9" s="44">
        <v>1560</v>
      </c>
    </row>
    <row r="10" spans="4:8" ht="15.75" x14ac:dyDescent="0.25">
      <c r="D10" s="3" t="s">
        <v>6</v>
      </c>
      <c r="E10" s="14">
        <f>20*110+10*100</f>
        <v>3200</v>
      </c>
      <c r="F10" s="44">
        <v>80</v>
      </c>
      <c r="G10" s="44">
        <v>60</v>
      </c>
      <c r="H10" s="44">
        <v>3140</v>
      </c>
    </row>
    <row r="11" spans="4:8" ht="15.75" x14ac:dyDescent="0.25">
      <c r="D11" s="3" t="s">
        <v>7</v>
      </c>
      <c r="E11" s="14">
        <f>110*1000+15*3400</f>
        <v>161000</v>
      </c>
      <c r="F11" s="44">
        <v>12049.65</v>
      </c>
      <c r="G11" s="44">
        <v>14487.2</v>
      </c>
      <c r="H11" s="44">
        <v>171700.35</v>
      </c>
    </row>
    <row r="12" spans="4:8" ht="15.75" x14ac:dyDescent="0.25">
      <c r="D12" s="3" t="s">
        <v>8</v>
      </c>
      <c r="E12" s="14">
        <v>2500</v>
      </c>
      <c r="F12" s="44"/>
      <c r="G12" s="44">
        <v>333.92</v>
      </c>
      <c r="H12" s="44">
        <v>904.34999999999991</v>
      </c>
    </row>
    <row r="13" spans="4:8" ht="15.75" x14ac:dyDescent="0.25">
      <c r="D13" s="3" t="s">
        <v>9</v>
      </c>
      <c r="E13" s="14">
        <v>0</v>
      </c>
      <c r="F13" s="44"/>
      <c r="G13" s="44">
        <v>24386.48</v>
      </c>
      <c r="H13" s="44">
        <v>30378.48</v>
      </c>
    </row>
    <row r="14" spans="4:8" ht="15.75" x14ac:dyDescent="0.25">
      <c r="D14" s="3" t="s">
        <v>10</v>
      </c>
      <c r="E14" s="14">
        <v>10000</v>
      </c>
      <c r="F14" s="44"/>
      <c r="G14" s="44"/>
      <c r="H14" s="44">
        <v>15000</v>
      </c>
    </row>
    <row r="15" spans="4:8" ht="15.75" x14ac:dyDescent="0.25">
      <c r="D15" s="3" t="s">
        <v>11</v>
      </c>
      <c r="E15" s="14">
        <v>50000</v>
      </c>
      <c r="F15" s="44"/>
      <c r="G15" s="44">
        <v>33840</v>
      </c>
      <c r="H15" s="44">
        <v>43500.67</v>
      </c>
    </row>
    <row r="16" spans="4:8" ht="15.75" x14ac:dyDescent="0.25">
      <c r="D16" s="3" t="s">
        <v>12</v>
      </c>
      <c r="E16" s="14">
        <f>125*325+14*100</f>
        <v>42025</v>
      </c>
      <c r="F16" s="44"/>
      <c r="G16" s="44">
        <v>43657.9</v>
      </c>
      <c r="H16" s="44">
        <v>45333.32</v>
      </c>
    </row>
    <row r="17" spans="4:8" ht="15.75" x14ac:dyDescent="0.25">
      <c r="D17" s="3" t="s">
        <v>13</v>
      </c>
      <c r="E17" s="14">
        <v>3500</v>
      </c>
      <c r="F17" s="44"/>
      <c r="G17" s="44"/>
      <c r="H17" s="44">
        <v>2778.48</v>
      </c>
    </row>
    <row r="18" spans="4:8" ht="15.75" x14ac:dyDescent="0.25">
      <c r="D18" s="3" t="s">
        <v>14</v>
      </c>
      <c r="E18" s="14">
        <v>0</v>
      </c>
      <c r="F18" s="44"/>
      <c r="G18" s="44"/>
      <c r="H18" s="44">
        <v>0</v>
      </c>
    </row>
    <row r="19" spans="4:8" ht="15.75" x14ac:dyDescent="0.25">
      <c r="D19" s="3" t="s">
        <v>15</v>
      </c>
      <c r="E19" s="14">
        <v>25000</v>
      </c>
      <c r="F19" s="44"/>
      <c r="G19" s="44"/>
      <c r="H19" s="44">
        <v>35050.18</v>
      </c>
    </row>
    <row r="20" spans="4:8" ht="15.75" x14ac:dyDescent="0.25">
      <c r="D20" s="3" t="s">
        <v>16</v>
      </c>
      <c r="E20" s="14">
        <v>25</v>
      </c>
      <c r="F20" s="44">
        <v>1.7</v>
      </c>
      <c r="G20" s="44"/>
      <c r="H20" s="44">
        <v>21.639999999999997</v>
      </c>
    </row>
    <row r="21" spans="4:8" ht="16.5" thickBot="1" x14ac:dyDescent="0.3">
      <c r="D21" s="4" t="s">
        <v>17</v>
      </c>
      <c r="E21" s="15">
        <v>400</v>
      </c>
      <c r="F21" s="48">
        <v>4.9800000000000004</v>
      </c>
      <c r="G21" s="48"/>
      <c r="H21" s="48">
        <v>190.06</v>
      </c>
    </row>
    <row r="22" spans="4:8" ht="16.5" thickTop="1" thickBot="1" x14ac:dyDescent="0.3">
      <c r="G22" s="51"/>
    </row>
    <row r="23" spans="4:8" ht="20.25" thickBot="1" x14ac:dyDescent="0.35">
      <c r="D23" s="5" t="s">
        <v>18</v>
      </c>
      <c r="E23" s="16">
        <f>SUM(E6:E21)</f>
        <v>879250</v>
      </c>
      <c r="F23" s="16">
        <f t="shared" ref="F23" si="0">SUM(F6:F21)</f>
        <v>13013.33</v>
      </c>
      <c r="G23" s="55">
        <f t="shared" ref="G23" si="1">SUM(G6:G21)</f>
        <v>121914.70000000001</v>
      </c>
      <c r="H23" s="16">
        <v>938715.55999999982</v>
      </c>
    </row>
    <row r="24" spans="4:8" ht="15.75" thickBot="1" x14ac:dyDescent="0.3"/>
    <row r="25" spans="4:8" ht="20.25" thickBot="1" x14ac:dyDescent="0.35">
      <c r="D25" s="6" t="s">
        <v>19</v>
      </c>
      <c r="E25" s="17"/>
    </row>
    <row r="26" spans="4:8" ht="16.5" thickBot="1" x14ac:dyDescent="0.3">
      <c r="D26" s="2" t="s">
        <v>2</v>
      </c>
      <c r="E26" s="35">
        <f>E6</f>
        <v>452400</v>
      </c>
      <c r="F26" s="44">
        <v>4248</v>
      </c>
      <c r="G26" s="44">
        <v>1748</v>
      </c>
      <c r="H26" s="44">
        <v>461234</v>
      </c>
    </row>
    <row r="27" spans="4:8" ht="16.5" thickBot="1" x14ac:dyDescent="0.3">
      <c r="D27" s="3" t="s">
        <v>4</v>
      </c>
      <c r="E27" s="35">
        <f>E8</f>
        <v>3640</v>
      </c>
      <c r="F27" s="44"/>
      <c r="G27" s="44"/>
      <c r="H27" s="44">
        <v>3290</v>
      </c>
    </row>
    <row r="28" spans="4:8" ht="16.5" thickBot="1" x14ac:dyDescent="0.3">
      <c r="D28" s="7"/>
      <c r="E28" s="36"/>
      <c r="F28" s="44"/>
      <c r="G28" s="44"/>
      <c r="H28" s="44"/>
    </row>
    <row r="29" spans="4:8" ht="16.5" thickBot="1" x14ac:dyDescent="0.3">
      <c r="D29" s="3" t="s">
        <v>20</v>
      </c>
      <c r="E29" s="37">
        <v>2500</v>
      </c>
      <c r="F29" s="44"/>
      <c r="G29" s="44"/>
      <c r="H29" s="44">
        <v>500</v>
      </c>
    </row>
    <row r="30" spans="4:8" ht="16.5" thickBot="1" x14ac:dyDescent="0.3">
      <c r="D30" s="3" t="s">
        <v>21</v>
      </c>
      <c r="E30" s="37">
        <f>40*500</f>
        <v>20000</v>
      </c>
      <c r="F30" s="44"/>
      <c r="G30" s="44"/>
      <c r="H30" s="44">
        <v>38236.559999999998</v>
      </c>
    </row>
    <row r="31" spans="4:8" ht="16.5" thickBot="1" x14ac:dyDescent="0.3">
      <c r="D31" s="3" t="s">
        <v>22</v>
      </c>
      <c r="E31" s="37">
        <f>45*500</f>
        <v>22500</v>
      </c>
      <c r="F31" s="44"/>
      <c r="G31" s="44">
        <v>17250</v>
      </c>
      <c r="H31" s="44">
        <v>26000</v>
      </c>
    </row>
    <row r="32" spans="4:8" ht="16.5" thickBot="1" x14ac:dyDescent="0.3">
      <c r="D32" s="3" t="s">
        <v>23</v>
      </c>
      <c r="E32" s="38">
        <v>0</v>
      </c>
      <c r="F32" s="44"/>
      <c r="G32" s="44"/>
      <c r="H32" s="44">
        <v>0</v>
      </c>
    </row>
    <row r="33" spans="4:9" ht="16.5" thickBot="1" x14ac:dyDescent="0.3">
      <c r="D33" s="3" t="s">
        <v>24</v>
      </c>
      <c r="E33" s="37">
        <v>1500</v>
      </c>
      <c r="F33" s="44"/>
      <c r="G33" s="44"/>
      <c r="H33" s="44">
        <v>0</v>
      </c>
    </row>
    <row r="34" spans="4:9" ht="16.5" thickBot="1" x14ac:dyDescent="0.3">
      <c r="D34" s="3" t="s">
        <v>25</v>
      </c>
      <c r="E34" s="37">
        <v>3000</v>
      </c>
      <c r="F34" s="44"/>
      <c r="G34" s="44"/>
      <c r="H34" s="44">
        <v>783.6</v>
      </c>
    </row>
    <row r="35" spans="4:9" ht="16.5" thickBot="1" x14ac:dyDescent="0.3">
      <c r="D35" s="3" t="s">
        <v>26</v>
      </c>
      <c r="E35" s="37">
        <f>10*1000</f>
        <v>10000</v>
      </c>
      <c r="F35" s="44"/>
      <c r="G35" s="44"/>
      <c r="H35" s="44">
        <v>2500</v>
      </c>
    </row>
    <row r="36" spans="4:9" ht="16.5" thickBot="1" x14ac:dyDescent="0.3">
      <c r="D36" s="7"/>
      <c r="E36" s="36"/>
      <c r="F36" s="44"/>
      <c r="G36" s="44"/>
      <c r="H36" s="44"/>
    </row>
    <row r="37" spans="4:9" ht="16.5" thickBot="1" x14ac:dyDescent="0.3">
      <c r="D37" s="3" t="s">
        <v>27</v>
      </c>
      <c r="E37" s="37">
        <v>10000</v>
      </c>
      <c r="G37" s="44"/>
      <c r="H37" s="44">
        <v>20900</v>
      </c>
    </row>
    <row r="38" spans="4:9" ht="16.5" thickBot="1" x14ac:dyDescent="0.3">
      <c r="D38" s="8" t="s">
        <v>28</v>
      </c>
      <c r="E38" s="37">
        <v>5000</v>
      </c>
      <c r="F38" s="44">
        <v>14000</v>
      </c>
      <c r="G38" s="44">
        <v>2099.16</v>
      </c>
      <c r="H38" s="44">
        <v>26466.3</v>
      </c>
    </row>
    <row r="39" spans="4:9" ht="16.5" thickBot="1" x14ac:dyDescent="0.3">
      <c r="D39" s="3" t="s">
        <v>29</v>
      </c>
      <c r="E39" s="37">
        <v>50000</v>
      </c>
      <c r="F39" s="44"/>
      <c r="G39" s="44">
        <v>35903.629999999997</v>
      </c>
      <c r="H39" s="44">
        <v>43314.92</v>
      </c>
    </row>
    <row r="40" spans="4:9" ht="16.5" thickBot="1" x14ac:dyDescent="0.3">
      <c r="D40" s="2" t="s">
        <v>30</v>
      </c>
      <c r="E40" s="37">
        <v>10000</v>
      </c>
      <c r="F40" s="44"/>
      <c r="G40" s="44"/>
      <c r="H40" s="44">
        <v>3508.6600000000003</v>
      </c>
    </row>
    <row r="41" spans="4:9" ht="16.5" thickBot="1" x14ac:dyDescent="0.3">
      <c r="D41" s="3" t="s">
        <v>31</v>
      </c>
      <c r="E41" s="37">
        <f>E16+42000</f>
        <v>84025</v>
      </c>
      <c r="F41" s="44">
        <v>15700</v>
      </c>
      <c r="G41" s="44">
        <v>52286.239999999998</v>
      </c>
      <c r="H41" s="44">
        <v>85035.45</v>
      </c>
      <c r="I41" s="51"/>
    </row>
    <row r="42" spans="4:9" ht="16.5" thickBot="1" x14ac:dyDescent="0.3">
      <c r="D42" s="3" t="s">
        <v>32</v>
      </c>
      <c r="E42" s="37">
        <v>30000</v>
      </c>
      <c r="F42" s="44"/>
      <c r="G42" s="44"/>
      <c r="H42" s="44">
        <v>24302.18</v>
      </c>
    </row>
    <row r="43" spans="4:9" ht="16.5" thickBot="1" x14ac:dyDescent="0.3">
      <c r="D43" s="9"/>
      <c r="E43" s="39"/>
      <c r="F43" s="44"/>
      <c r="G43" s="44"/>
      <c r="H43" s="44"/>
    </row>
    <row r="44" spans="4:9" ht="16.5" thickBot="1" x14ac:dyDescent="0.3">
      <c r="D44" s="3" t="s">
        <v>63</v>
      </c>
      <c r="E44" s="37">
        <v>81500</v>
      </c>
      <c r="F44" s="44">
        <v>5804.67</v>
      </c>
      <c r="G44" s="44">
        <v>5804.67</v>
      </c>
      <c r="H44" s="44">
        <v>64655.03</v>
      </c>
    </row>
    <row r="45" spans="4:9" ht="16.5" thickBot="1" x14ac:dyDescent="0.3">
      <c r="D45" s="3" t="s">
        <v>33</v>
      </c>
      <c r="E45" s="37">
        <v>7335</v>
      </c>
      <c r="F45" s="44">
        <v>444.05</v>
      </c>
      <c r="G45" s="44">
        <v>444.06</v>
      </c>
      <c r="H45" s="44">
        <v>5059.880000000001</v>
      </c>
    </row>
    <row r="46" spans="4:9" ht="16.5" thickBot="1" x14ac:dyDescent="0.3">
      <c r="D46" s="3" t="s">
        <v>34</v>
      </c>
      <c r="E46" s="37"/>
      <c r="F46" s="44"/>
      <c r="G46" s="44"/>
      <c r="H46" s="44">
        <v>0</v>
      </c>
    </row>
    <row r="47" spans="4:9" ht="16.5" thickBot="1" x14ac:dyDescent="0.3">
      <c r="D47" s="3" t="s">
        <v>35</v>
      </c>
      <c r="E47" s="37">
        <v>20000</v>
      </c>
      <c r="F47" s="44">
        <v>1542</v>
      </c>
      <c r="G47" s="44">
        <v>1542</v>
      </c>
      <c r="H47" s="44">
        <v>18504</v>
      </c>
    </row>
    <row r="48" spans="4:9" ht="16.5" thickBot="1" x14ac:dyDescent="0.3">
      <c r="D48" s="3" t="s">
        <v>36</v>
      </c>
      <c r="E48" s="37">
        <v>3000</v>
      </c>
      <c r="F48" s="44"/>
      <c r="G48" s="44"/>
      <c r="H48" s="44">
        <v>923.4</v>
      </c>
    </row>
    <row r="49" spans="4:9" ht="16.5" thickBot="1" x14ac:dyDescent="0.3">
      <c r="D49" s="3" t="s">
        <v>37</v>
      </c>
      <c r="E49" s="37">
        <v>14000</v>
      </c>
      <c r="F49" s="44">
        <v>594.15</v>
      </c>
      <c r="G49" s="44">
        <v>269.79000000000002</v>
      </c>
      <c r="H49" s="44">
        <v>15042.12</v>
      </c>
    </row>
    <row r="50" spans="4:9" ht="16.5" thickBot="1" x14ac:dyDescent="0.3">
      <c r="D50" s="3" t="s">
        <v>38</v>
      </c>
      <c r="E50" s="37">
        <v>3000</v>
      </c>
      <c r="F50" s="44">
        <v>188.55</v>
      </c>
      <c r="G50" s="44">
        <v>201.49</v>
      </c>
      <c r="H50" s="44">
        <v>1871.56</v>
      </c>
    </row>
    <row r="51" spans="4:9" ht="16.5" thickBot="1" x14ac:dyDescent="0.3">
      <c r="D51" s="7"/>
      <c r="E51" s="41"/>
      <c r="F51" s="44"/>
      <c r="G51" s="44"/>
      <c r="H51" s="44"/>
    </row>
    <row r="52" spans="4:9" ht="16.5" thickBot="1" x14ac:dyDescent="0.3">
      <c r="D52" s="3" t="s">
        <v>15</v>
      </c>
      <c r="E52" s="35">
        <v>40000</v>
      </c>
      <c r="F52" s="44"/>
      <c r="G52" s="44"/>
      <c r="H52" s="44">
        <v>44912.46</v>
      </c>
      <c r="I52" s="51"/>
    </row>
    <row r="53" spans="4:9" ht="16.5" thickBot="1" x14ac:dyDescent="0.3">
      <c r="D53" s="3" t="s">
        <v>39</v>
      </c>
      <c r="E53" s="40">
        <v>15000</v>
      </c>
      <c r="F53" s="44">
        <v>158.63999999999999</v>
      </c>
      <c r="G53" s="44">
        <v>278.61</v>
      </c>
      <c r="H53" s="44">
        <v>17454.689999999999</v>
      </c>
    </row>
    <row r="54" spans="4:9" ht="16.5" thickBot="1" x14ac:dyDescent="0.3">
      <c r="D54" s="3" t="s">
        <v>40</v>
      </c>
      <c r="E54" s="40">
        <v>3000</v>
      </c>
      <c r="F54" s="44"/>
      <c r="G54" s="44"/>
      <c r="H54" s="44">
        <v>1869.04</v>
      </c>
    </row>
    <row r="55" spans="4:9" ht="16.5" thickBot="1" x14ac:dyDescent="0.3">
      <c r="D55" s="7"/>
      <c r="E55" s="41"/>
      <c r="F55" s="44"/>
      <c r="G55" s="44"/>
      <c r="H55" s="44"/>
    </row>
    <row r="56" spans="4:9" ht="16.5" thickBot="1" x14ac:dyDescent="0.3">
      <c r="D56" s="3" t="s">
        <v>41</v>
      </c>
      <c r="E56" s="42">
        <v>3000</v>
      </c>
      <c r="F56" s="44">
        <v>100.46</v>
      </c>
      <c r="G56" s="44"/>
      <c r="H56" s="44">
        <v>1305.08</v>
      </c>
    </row>
    <row r="57" spans="4:9" ht="16.5" thickBot="1" x14ac:dyDescent="0.3">
      <c r="D57" s="10" t="s">
        <v>42</v>
      </c>
      <c r="E57" s="40">
        <v>20000</v>
      </c>
      <c r="F57" s="44">
        <v>1053.55</v>
      </c>
      <c r="G57" s="44">
        <v>6129.84</v>
      </c>
      <c r="H57" s="44">
        <v>19765.22</v>
      </c>
    </row>
    <row r="58" spans="4:9" ht="16.5" thickBot="1" x14ac:dyDescent="0.3">
      <c r="D58" s="11"/>
      <c r="E58" s="41"/>
      <c r="F58" s="44"/>
      <c r="G58" s="44"/>
      <c r="H58" s="44"/>
    </row>
    <row r="59" spans="4:9" ht="16.5" thickBot="1" x14ac:dyDescent="0.3">
      <c r="D59" s="3" t="s">
        <v>43</v>
      </c>
      <c r="E59" s="42">
        <v>3000</v>
      </c>
      <c r="F59" s="44"/>
      <c r="G59" s="44"/>
      <c r="H59" s="44">
        <v>3896.4799999999996</v>
      </c>
    </row>
    <row r="60" spans="4:9" ht="16.5" thickBot="1" x14ac:dyDescent="0.3">
      <c r="D60" s="3" t="s">
        <v>44</v>
      </c>
      <c r="E60" s="42">
        <v>4000</v>
      </c>
      <c r="F60" s="44"/>
      <c r="G60" s="44"/>
      <c r="H60" s="44">
        <v>1299.7</v>
      </c>
    </row>
    <row r="61" spans="4:9" ht="16.5" thickBot="1" x14ac:dyDescent="0.3">
      <c r="D61" s="3" t="s">
        <v>45</v>
      </c>
      <c r="E61" s="42">
        <v>1000</v>
      </c>
      <c r="F61" s="44"/>
      <c r="G61" s="44"/>
      <c r="H61" s="44">
        <v>0</v>
      </c>
    </row>
    <row r="62" spans="4:9" ht="16.5" thickBot="1" x14ac:dyDescent="0.3">
      <c r="D62" s="11"/>
      <c r="E62" s="39"/>
      <c r="F62" s="44"/>
      <c r="G62" s="44"/>
      <c r="H62" s="44"/>
    </row>
    <row r="63" spans="4:9" ht="16.5" thickBot="1" x14ac:dyDescent="0.3">
      <c r="D63" s="13" t="s">
        <v>51</v>
      </c>
      <c r="E63" s="42">
        <v>8000</v>
      </c>
      <c r="F63" s="44">
        <v>481.75</v>
      </c>
      <c r="G63" s="44">
        <v>1401</v>
      </c>
      <c r="H63" s="44">
        <v>10299.25</v>
      </c>
    </row>
    <row r="64" spans="4:9" ht="16.5" thickBot="1" x14ac:dyDescent="0.3">
      <c r="D64" s="20" t="s">
        <v>52</v>
      </c>
      <c r="E64" s="42"/>
      <c r="F64" s="44"/>
      <c r="G64" s="44"/>
      <c r="H64" s="44">
        <v>90.25</v>
      </c>
    </row>
    <row r="65" spans="4:8" ht="16.5" thickBot="1" x14ac:dyDescent="0.3">
      <c r="D65" s="3" t="s">
        <v>46</v>
      </c>
      <c r="E65" s="42">
        <v>10000</v>
      </c>
      <c r="F65" s="44"/>
      <c r="G65" s="44"/>
      <c r="H65" s="44">
        <v>2000</v>
      </c>
    </row>
    <row r="66" spans="4:8" ht="16.5" thickBot="1" x14ac:dyDescent="0.3">
      <c r="D66" s="3" t="s">
        <v>47</v>
      </c>
      <c r="E66" s="42">
        <v>2000</v>
      </c>
      <c r="F66" s="44"/>
      <c r="G66" s="44"/>
      <c r="H66" s="44">
        <v>0</v>
      </c>
    </row>
    <row r="67" spans="4:8" ht="16.5" thickBot="1" x14ac:dyDescent="0.3">
      <c r="D67" s="3" t="s">
        <v>48</v>
      </c>
      <c r="E67" s="42">
        <v>0</v>
      </c>
      <c r="F67" s="44"/>
      <c r="G67" s="44"/>
      <c r="H67" s="44">
        <v>0</v>
      </c>
    </row>
    <row r="68" spans="4:8" ht="16.5" thickBot="1" x14ac:dyDescent="0.3">
      <c r="D68" s="3" t="s">
        <v>49</v>
      </c>
      <c r="E68" s="43">
        <v>10000</v>
      </c>
      <c r="F68" s="44"/>
      <c r="G68" s="44"/>
      <c r="H68" s="49">
        <v>0</v>
      </c>
    </row>
    <row r="69" spans="4:8" ht="16.5" thickBot="1" x14ac:dyDescent="0.3">
      <c r="E69" s="18"/>
      <c r="F69" s="18"/>
      <c r="G69" s="54"/>
      <c r="H69" s="45"/>
    </row>
    <row r="70" spans="4:8" ht="20.25" thickBot="1" x14ac:dyDescent="0.35">
      <c r="D70" s="12" t="s">
        <v>50</v>
      </c>
      <c r="E70" s="24">
        <f>SUM(E26:E68)</f>
        <v>952400</v>
      </c>
      <c r="F70" s="52">
        <v>44315.82</v>
      </c>
      <c r="G70" s="52">
        <v>125358.48999999999</v>
      </c>
      <c r="H70" s="52">
        <v>945019.83000000019</v>
      </c>
    </row>
    <row r="71" spans="4:8" ht="15.75" thickBot="1" x14ac:dyDescent="0.3">
      <c r="E71" s="25"/>
      <c r="F71" s="51"/>
      <c r="G71" s="56"/>
      <c r="H71" s="50"/>
    </row>
    <row r="72" spans="4:8" ht="18.75" thickBot="1" x14ac:dyDescent="0.3">
      <c r="D72" s="21" t="s">
        <v>54</v>
      </c>
      <c r="E72" s="26">
        <f>E23-E70</f>
        <v>-73150</v>
      </c>
      <c r="F72" s="53">
        <v>-31302.489999999998</v>
      </c>
      <c r="G72" s="57">
        <f>G23-G70</f>
        <v>-3443.789999999979</v>
      </c>
      <c r="H72" s="59">
        <v>-6304.2699999999677</v>
      </c>
    </row>
    <row r="73" spans="4:8" x14ac:dyDescent="0.25">
      <c r="E73" s="25"/>
    </row>
    <row r="74" spans="4:8" ht="15.75" x14ac:dyDescent="0.25">
      <c r="D74" s="3" t="s">
        <v>55</v>
      </c>
      <c r="E74" s="29">
        <v>146435.87999999998</v>
      </c>
      <c r="H74" s="60">
        <v>146435.87999999998</v>
      </c>
    </row>
    <row r="75" spans="4:8" ht="15.75" x14ac:dyDescent="0.25">
      <c r="D75" s="3" t="s">
        <v>56</v>
      </c>
      <c r="E75" s="30">
        <f>E72</f>
        <v>-73150</v>
      </c>
      <c r="H75" s="61">
        <v>-6304.2699999999677</v>
      </c>
    </row>
    <row r="76" spans="4:8" ht="15.75" x14ac:dyDescent="0.25">
      <c r="D76" s="3" t="s">
        <v>57</v>
      </c>
      <c r="E76" s="30">
        <v>-425</v>
      </c>
      <c r="H76" s="61">
        <v>190.06</v>
      </c>
    </row>
    <row r="77" spans="4:8" ht="15.75" x14ac:dyDescent="0.25">
      <c r="D77" s="3" t="s">
        <v>58</v>
      </c>
      <c r="E77" s="29"/>
      <c r="H77" s="61">
        <v>20000</v>
      </c>
    </row>
    <row r="78" spans="4:8" ht="15.75" x14ac:dyDescent="0.25">
      <c r="D78" s="3" t="s">
        <v>59</v>
      </c>
      <c r="E78" s="29">
        <f>SUM(E74:E76)</f>
        <v>72860.879999999976</v>
      </c>
      <c r="H78" s="60">
        <v>160131.61000000002</v>
      </c>
    </row>
    <row r="79" spans="4:8" ht="15.75" x14ac:dyDescent="0.25">
      <c r="D79" s="3"/>
      <c r="E79" s="29"/>
      <c r="H79" s="62"/>
    </row>
    <row r="80" spans="4:8" ht="15.75" x14ac:dyDescent="0.25">
      <c r="D80" s="28" t="s">
        <v>60</v>
      </c>
      <c r="E80" s="32">
        <v>330679.09000000003</v>
      </c>
      <c r="H80" s="63">
        <v>310869.15000000002</v>
      </c>
    </row>
    <row r="81" spans="4:8" ht="16.5" thickBot="1" x14ac:dyDescent="0.3">
      <c r="D81" s="23"/>
      <c r="E81" s="27"/>
      <c r="H81" s="50"/>
    </row>
    <row r="82" spans="4:8" ht="16.5" thickBot="1" x14ac:dyDescent="0.3">
      <c r="D82" s="31" t="s">
        <v>61</v>
      </c>
      <c r="E82" s="33">
        <f>E78+E80</f>
        <v>403539.97</v>
      </c>
      <c r="H82" s="33">
        <v>471000.76</v>
      </c>
    </row>
  </sheetData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2018-09-06T15:45:02Z</cp:lastPrinted>
  <dcterms:created xsi:type="dcterms:W3CDTF">2017-10-06T14:24:09Z</dcterms:created>
  <dcterms:modified xsi:type="dcterms:W3CDTF">2018-09-07T17:04:54Z</dcterms:modified>
</cp:coreProperties>
</file>