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8_{B6978E18-090D-4215-B17F-4334C9776D9B}" xr6:coauthVersionLast="43" xr6:coauthVersionMax="43" xr10:uidLastSave="{00000000-0000-0000-0000-000000000000}"/>
  <bookViews>
    <workbookView xWindow="2415" yWindow="2415" windowWidth="7500" windowHeight="6000" xr2:uid="{00000000-000D-0000-FFFF-FFFF00000000}"/>
  </bookViews>
  <sheets>
    <sheet name="Sheet1" sheetId="1" r:id="rId1"/>
    <sheet name="Sheet3" sheetId="3" r:id="rId2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3" i="1" l="1"/>
  <c r="H71" i="1"/>
  <c r="G73" i="1"/>
  <c r="G71" i="1"/>
  <c r="F71" i="1"/>
  <c r="H24" i="1"/>
  <c r="G24" i="1"/>
  <c r="H77" i="1" l="1"/>
  <c r="H81" i="1" s="1"/>
  <c r="H76" i="1"/>
  <c r="F24" i="1"/>
  <c r="F73" i="1" s="1"/>
  <c r="H79" i="1" l="1"/>
  <c r="H83" i="1" s="1"/>
  <c r="E81" i="1"/>
  <c r="E42" i="1"/>
  <c r="E32" i="1"/>
  <c r="E28" i="1"/>
  <c r="E27" i="1"/>
  <c r="E11" i="1" l="1"/>
  <c r="E24" i="1" s="1"/>
  <c r="E71" i="1" l="1"/>
  <c r="E73" i="1" s="1"/>
  <c r="E76" i="1" s="1"/>
  <c r="E79" i="1" s="1"/>
</calcChain>
</file>

<file path=xl/sharedStrings.xml><?xml version="1.0" encoding="utf-8"?>
<sst xmlns="http://schemas.openxmlformats.org/spreadsheetml/2006/main" count="70" uniqueCount="67">
  <si>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</si>
  <si>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</si>
  <si>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</si>
  <si>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</si>
  <si>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</si>
  <si>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</si>
  <si>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</si>
  <si>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</si>
  <si>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</si>
  <si>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</si>
  <si>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</si>
  <si>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</si>
  <si>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</si>
  <si>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</si>
  <si>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</si>
  <si>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</si>
  <si>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</si>
  <si>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</si>
  <si>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</si>
  <si>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</si>
  <si>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</si>
  <si>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</si>
  <si>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</si>
  <si>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</si>
  <si>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</si>
  <si>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</si>
  <si>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</si>
  <si>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</si>
  <si>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</si>
  <si>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</si>
  <si>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</si>
  <si>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</si>
  <si>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</si>
  <si>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</si>
  <si>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</si>
  <si>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</si>
  <si>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</si>
  <si>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</si>
  <si>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</si>
  <si>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</si>
  <si>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</si>
  <si>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</si>
  <si>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</si>
  <si>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</si>
  <si>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</si>
  <si>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</si>
  <si>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</si>
  <si>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</si>
  <si>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</si>
  <si>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</si>
  <si>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</si>
  <si>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</si>
  <si>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</si>
  <si>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</si>
  <si>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</si>
  <si>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</si>
  <si>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</si>
  <si>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</si>
  <si>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</si>
  <si>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</si>
  <si>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</si>
  <si>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</si>
  <si>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</si>
  <si>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Virginia Swimming Financial Summaries, 2018/ 2019</t>
  </si>
  <si>
    <t xml:space="preserve"> Flex registration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</si>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</sst>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4" borderId="0" xfId="0" applyFont="1" applyFill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37" fontId="4" fillId="2" borderId="1" xfId="0" applyNumberFormat="1" applyFont="1" applyFill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7" fontId="3" fillId="0" borderId="3" xfId="0" applyNumberFormat="1" applyFont="1" applyBorder="1"/>
    <xf numFmtId="0" fontId="4" fillId="0" borderId="1" xfId="0" applyFont="1" applyBorder="1"/>
    <xf numFmtId="165" fontId="10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0" fillId="4" borderId="5" xfId="0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164" fontId="5" fillId="0" borderId="4" xfId="1" applyNumberFormat="1" applyFont="1" applyBorder="1"/>
    <xf numFmtId="166" fontId="0" fillId="0" borderId="0" xfId="0" applyNumberFormat="1"/>
    <xf numFmtId="164" fontId="0" fillId="0" borderId="0" xfId="0" applyNumberFormat="1"/>
    <xf numFmtId="166" fontId="10" fillId="0" borderId="3" xfId="2" applyNumberFormat="1" applyFont="1" applyBorder="1"/>
    <xf numFmtId="166" fontId="8" fillId="0" borderId="3" xfId="2" applyNumberFormat="1" applyFont="1" applyBorder="1"/>
    <xf numFmtId="166" fontId="5" fillId="0" borderId="3" xfId="2" applyNumberFormat="1" applyFont="1" applyBorder="1"/>
    <xf numFmtId="166" fontId="4" fillId="0" borderId="3" xfId="2" applyNumberFormat="1" applyFont="1" applyBorder="1"/>
    <xf numFmtId="164" fontId="5" fillId="0" borderId="7" xfId="1" applyNumberFormat="1" applyFont="1" applyBorder="1"/>
    <xf numFmtId="164" fontId="5" fillId="0" borderId="8" xfId="1" applyNumberFormat="1" applyFont="1" applyBorder="1"/>
    <xf numFmtId="164" fontId="3" fillId="0" borderId="9" xfId="1" applyNumberFormat="1" applyFont="1" applyBorder="1"/>
    <xf numFmtId="164" fontId="3" fillId="0" borderId="10" xfId="1" applyNumberFormat="1" applyFont="1" applyBorder="1"/>
    <xf numFmtId="164" fontId="3" fillId="0" borderId="1" xfId="0" applyNumberFormat="1" applyFont="1" applyBorder="1"/>
    <xf numFmtId="0" fontId="3" fillId="4" borderId="1" xfId="0" applyFont="1" applyFill="1" applyBorder="1"/>
    <xf numFmtId="164" fontId="3" fillId="0" borderId="1" xfId="1" applyNumberFormat="1" applyFont="1" applyBorder="1"/>
    <xf numFmtId="1" fontId="3" fillId="0" borderId="1" xfId="1" applyNumberFormat="1" applyFont="1" applyBorder="1"/>
    <xf numFmtId="164" fontId="3" fillId="4" borderId="1" xfId="1" applyNumberFormat="1" applyFont="1" applyFill="1" applyBorder="1"/>
    <xf numFmtId="5" fontId="3" fillId="0" borderId="1" xfId="1" applyNumberFormat="1" applyFont="1" applyBorder="1"/>
    <xf numFmtId="0" fontId="0" fillId="4" borderId="1" xfId="0" applyFill="1" applyBorder="1"/>
    <xf numFmtId="5" fontId="3" fillId="0" borderId="11" xfId="1" applyNumberFormat="1" applyFont="1" applyBorder="1"/>
    <xf numFmtId="164" fontId="3" fillId="0" borderId="12" xfId="1" applyNumberFormat="1" applyFont="1" applyBorder="1"/>
    <xf numFmtId="8" fontId="4" fillId="0" borderId="6" xfId="2" applyNumberFormat="1" applyFont="1" applyBorder="1"/>
    <xf numFmtId="14" fontId="0" fillId="0" borderId="0" xfId="0" applyNumberFormat="1"/>
    <xf numFmtId="39" fontId="4" fillId="2" borderId="1" xfId="0" applyNumberFormat="1" applyFont="1" applyFill="1" applyBorder="1"/>
    <xf numFmtId="165" fontId="8" fillId="0" borderId="3" xfId="2" applyNumberFormat="1" applyFont="1" applyBorder="1"/>
    <xf numFmtId="166" fontId="10" fillId="0" borderId="1" xfId="0" applyNumberFormat="1" applyFont="1" applyBorder="1"/>
    <xf numFmtId="0" fontId="0" fillId="0" borderId="0" xfId="0" applyBorder="1"/>
    <xf numFmtId="164" fontId="3" fillId="0" borderId="0" xfId="1" applyNumberFormat="1" applyFont="1" applyBorder="1"/>
    <xf numFmtId="0" fontId="0" fillId="4" borderId="0" xfId="0" applyFill="1" applyBorder="1"/>
    <xf numFmtId="164" fontId="5" fillId="4" borderId="3" xfId="1" applyNumberFormat="1" applyFont="1" applyFill="1" applyBorder="1"/>
    <xf numFmtId="0" fontId="0" fillId="0" borderId="13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I83"/>
  <sheetViews>
    <sheetView tabSelected="1" workbookViewId="0">
      <selection activeCell="L17" sqref="L17"/>
    </sheetView>
  </sheetViews>
  <sheetFormatPr defaultRowHeight="15" x14ac:dyDescent="0.25"/>
  <cols>
    <col min="4" max="4" width="47.28515625" customWidth="1"/>
    <col min="5" max="7" width="22" customWidth="1"/>
    <col min="8" max="8" width="21.7109375" customWidth="1"/>
  </cols>
  <sheetData>
    <row r="2" spans="4:8" ht="31.5" x14ac:dyDescent="0.5">
      <c r="D2" s="18" t="s">
        <v>63</v>
      </c>
    </row>
    <row r="3" spans="4:8" x14ac:dyDescent="0.25">
      <c r="H3" s="52">
        <v>43691</v>
      </c>
    </row>
    <row r="4" spans="4:8" ht="15.75" thickBot="1" x14ac:dyDescent="0.3"/>
    <row r="5" spans="4:8" ht="24" thickBot="1" x14ac:dyDescent="0.4">
      <c r="D5" s="1" t="s">
        <v>0</v>
      </c>
      <c r="E5" s="15" t="s">
        <v>52</v>
      </c>
      <c r="F5" s="15" t="s">
        <v>65</v>
      </c>
      <c r="G5" s="15" t="s">
        <v>66</v>
      </c>
      <c r="H5" s="26" t="s">
        <v>61</v>
      </c>
    </row>
    <row r="6" spans="4:8" ht="16.5" thickTop="1" x14ac:dyDescent="0.25">
      <c r="D6" s="2" t="s">
        <v>1</v>
      </c>
      <c r="E6" s="38">
        <v>475500</v>
      </c>
      <c r="F6" s="30">
        <v>4995</v>
      </c>
      <c r="G6" s="30">
        <v>5910</v>
      </c>
      <c r="H6" s="30">
        <v>453058</v>
      </c>
    </row>
    <row r="7" spans="4:8" ht="15.75" x14ac:dyDescent="0.25">
      <c r="D7" s="3" t="s">
        <v>2</v>
      </c>
      <c r="E7" s="39">
        <v>125475</v>
      </c>
      <c r="F7" s="28">
        <v>1143.05</v>
      </c>
      <c r="G7" s="28">
        <v>1352.24</v>
      </c>
      <c r="H7" s="28">
        <v>116610.68000000002</v>
      </c>
    </row>
    <row r="8" spans="4:8" ht="15.75" x14ac:dyDescent="0.25">
      <c r="D8" s="3" t="s">
        <v>64</v>
      </c>
      <c r="E8" s="39">
        <v>2400</v>
      </c>
      <c r="F8" s="28">
        <v>320</v>
      </c>
      <c r="G8" s="28">
        <v>320</v>
      </c>
      <c r="H8" s="28">
        <v>8320</v>
      </c>
    </row>
    <row r="9" spans="4:8" ht="15.75" x14ac:dyDescent="0.25">
      <c r="D9" s="3" t="s">
        <v>3</v>
      </c>
      <c r="E9" s="40">
        <v>3500</v>
      </c>
      <c r="F9" s="28">
        <v>70</v>
      </c>
      <c r="G9" s="28"/>
      <c r="H9" s="28">
        <v>3500</v>
      </c>
    </row>
    <row r="10" spans="4:8" ht="15.75" x14ac:dyDescent="0.25">
      <c r="D10" s="3" t="s">
        <v>4</v>
      </c>
      <c r="E10" s="50">
        <v>1900</v>
      </c>
      <c r="F10" s="28">
        <v>30</v>
      </c>
      <c r="G10" s="28"/>
      <c r="H10" s="28">
        <v>2000</v>
      </c>
    </row>
    <row r="11" spans="4:8" ht="15.75" x14ac:dyDescent="0.25">
      <c r="D11" s="3" t="s">
        <v>5</v>
      </c>
      <c r="E11" s="40">
        <f>20*110+10*100</f>
        <v>3200</v>
      </c>
      <c r="F11" s="28">
        <v>100</v>
      </c>
      <c r="G11" s="28">
        <v>140</v>
      </c>
      <c r="H11" s="28">
        <v>2020</v>
      </c>
    </row>
    <row r="12" spans="4:8" ht="15.75" x14ac:dyDescent="0.25">
      <c r="D12" s="3" t="s">
        <v>6</v>
      </c>
      <c r="E12" s="40">
        <v>195745</v>
      </c>
      <c r="F12" s="28">
        <v>7349.6</v>
      </c>
      <c r="G12" s="28">
        <v>18522.900000000001</v>
      </c>
      <c r="H12" s="28">
        <v>177774.90000000002</v>
      </c>
    </row>
    <row r="13" spans="4:8" ht="15.75" x14ac:dyDescent="0.25">
      <c r="D13" s="3" t="s">
        <v>7</v>
      </c>
      <c r="E13" s="40">
        <v>2500</v>
      </c>
      <c r="F13" s="28">
        <v>1200</v>
      </c>
      <c r="G13" s="28">
        <v>50</v>
      </c>
      <c r="H13" s="28">
        <v>4427.12</v>
      </c>
    </row>
    <row r="14" spans="4:8" ht="15.75" x14ac:dyDescent="0.25">
      <c r="D14" s="3" t="s">
        <v>8</v>
      </c>
      <c r="E14" s="40">
        <v>0</v>
      </c>
      <c r="F14" s="28"/>
      <c r="G14" s="28"/>
      <c r="H14" s="28">
        <v>29815.73</v>
      </c>
    </row>
    <row r="15" spans="4:8" ht="15.75" x14ac:dyDescent="0.25">
      <c r="D15" s="3" t="s">
        <v>9</v>
      </c>
      <c r="E15" s="40">
        <v>10000</v>
      </c>
      <c r="F15" s="28">
        <v>5000</v>
      </c>
      <c r="G15" s="28"/>
      <c r="H15" s="28">
        <v>10000</v>
      </c>
    </row>
    <row r="16" spans="4:8" ht="15.75" x14ac:dyDescent="0.25">
      <c r="D16" s="3" t="s">
        <v>10</v>
      </c>
      <c r="E16" s="40">
        <v>50000</v>
      </c>
      <c r="F16" s="28"/>
      <c r="G16" s="28"/>
      <c r="H16" s="28">
        <v>5217.42</v>
      </c>
    </row>
    <row r="17" spans="4:8" ht="15.75" x14ac:dyDescent="0.25">
      <c r="D17" s="3" t="s">
        <v>11</v>
      </c>
      <c r="E17" s="40">
        <v>42000</v>
      </c>
      <c r="F17" s="28"/>
      <c r="G17" s="28"/>
      <c r="H17" s="28">
        <v>0</v>
      </c>
    </row>
    <row r="18" spans="4:8" ht="15.75" x14ac:dyDescent="0.25">
      <c r="D18" s="3" t="s">
        <v>12</v>
      </c>
      <c r="E18" s="40">
        <v>3500</v>
      </c>
      <c r="F18" s="28"/>
      <c r="G18" s="28"/>
      <c r="H18" s="28">
        <v>4133.5599999999995</v>
      </c>
    </row>
    <row r="19" spans="4:8" ht="15.75" x14ac:dyDescent="0.25">
      <c r="D19" s="3" t="s">
        <v>13</v>
      </c>
      <c r="E19" s="40">
        <v>0</v>
      </c>
      <c r="F19" s="28"/>
      <c r="G19" s="28"/>
      <c r="H19" s="28">
        <v>0</v>
      </c>
    </row>
    <row r="20" spans="4:8" ht="15.75" x14ac:dyDescent="0.25">
      <c r="D20" s="3" t="s">
        <v>14</v>
      </c>
      <c r="E20" s="40">
        <v>25000</v>
      </c>
      <c r="F20" s="28"/>
      <c r="G20" s="28"/>
      <c r="H20" s="28">
        <v>0</v>
      </c>
    </row>
    <row r="21" spans="4:8" ht="15.75" x14ac:dyDescent="0.25">
      <c r="D21" s="3" t="s">
        <v>15</v>
      </c>
      <c r="E21" s="40">
        <v>25</v>
      </c>
      <c r="F21" s="28">
        <v>2.15</v>
      </c>
      <c r="G21" s="28">
        <v>2.09</v>
      </c>
      <c r="H21" s="28">
        <v>23.089999999999996</v>
      </c>
    </row>
    <row r="22" spans="4:8" ht="16.5" thickBot="1" x14ac:dyDescent="0.3">
      <c r="D22" s="4" t="s">
        <v>16</v>
      </c>
      <c r="E22" s="41">
        <v>400</v>
      </c>
      <c r="F22" s="31">
        <v>5.23</v>
      </c>
      <c r="G22" s="31">
        <v>743.55</v>
      </c>
      <c r="H22" s="31">
        <v>853.24</v>
      </c>
    </row>
    <row r="23" spans="4:8" ht="16.5" thickTop="1" thickBot="1" x14ac:dyDescent="0.3"/>
    <row r="24" spans="4:8" ht="20.25" thickBot="1" x14ac:dyDescent="0.35">
      <c r="D24" s="5" t="s">
        <v>17</v>
      </c>
      <c r="E24" s="13">
        <f>SUM(E6:E22)</f>
        <v>941145</v>
      </c>
      <c r="F24" s="53">
        <f>SUM(F6:F22)</f>
        <v>20215.030000000002</v>
      </c>
      <c r="G24" s="53">
        <f>SUM(G6:G22)</f>
        <v>27040.78</v>
      </c>
      <c r="H24" s="53">
        <f>SUM(H6:H22)</f>
        <v>817753.74000000011</v>
      </c>
    </row>
    <row r="25" spans="4:8" ht="15.75" thickBot="1" x14ac:dyDescent="0.3"/>
    <row r="26" spans="4:8" ht="20.25" thickBot="1" x14ac:dyDescent="0.35">
      <c r="D26" s="6" t="s">
        <v>18</v>
      </c>
      <c r="E26" s="14"/>
      <c r="F26" s="56"/>
      <c r="G26" s="56"/>
    </row>
    <row r="27" spans="4:8" ht="16.5" thickBot="1" x14ac:dyDescent="0.3">
      <c r="D27" s="2" t="s">
        <v>1</v>
      </c>
      <c r="E27" s="42">
        <f>E6</f>
        <v>475500</v>
      </c>
      <c r="F27" s="28">
        <v>6360</v>
      </c>
      <c r="G27" s="28">
        <v>4710</v>
      </c>
      <c r="H27" s="28">
        <v>456682</v>
      </c>
    </row>
    <row r="28" spans="4:8" ht="16.5" thickBot="1" x14ac:dyDescent="0.3">
      <c r="D28" s="3" t="s">
        <v>3</v>
      </c>
      <c r="E28" s="42">
        <f>E9</f>
        <v>3500</v>
      </c>
      <c r="F28" s="28">
        <v>70</v>
      </c>
      <c r="G28" s="28"/>
      <c r="H28" s="28">
        <v>3360</v>
      </c>
    </row>
    <row r="29" spans="4:8" ht="16.5" thickBot="1" x14ac:dyDescent="0.3">
      <c r="D29" s="7"/>
      <c r="E29" s="43"/>
      <c r="F29" s="59"/>
      <c r="G29" s="59"/>
      <c r="H29" s="59"/>
    </row>
    <row r="30" spans="4:8" ht="16.5" thickBot="1" x14ac:dyDescent="0.3">
      <c r="D30" s="3" t="s">
        <v>19</v>
      </c>
      <c r="E30" s="44">
        <v>0</v>
      </c>
      <c r="F30" s="28"/>
      <c r="G30" s="28"/>
      <c r="H30" s="28">
        <v>0</v>
      </c>
    </row>
    <row r="31" spans="4:8" ht="16.5" thickBot="1" x14ac:dyDescent="0.3">
      <c r="D31" s="3" t="s">
        <v>20</v>
      </c>
      <c r="E31" s="44">
        <v>22500</v>
      </c>
      <c r="F31" s="28"/>
      <c r="G31" s="28"/>
      <c r="H31" s="28">
        <v>32601.3</v>
      </c>
    </row>
    <row r="32" spans="4:8" ht="16.5" thickBot="1" x14ac:dyDescent="0.3">
      <c r="D32" s="3" t="s">
        <v>21</v>
      </c>
      <c r="E32" s="44">
        <f>45*500</f>
        <v>22500</v>
      </c>
      <c r="F32" s="28"/>
      <c r="G32" s="28"/>
      <c r="H32" s="28">
        <v>4000</v>
      </c>
    </row>
    <row r="33" spans="4:9" ht="16.5" thickBot="1" x14ac:dyDescent="0.3">
      <c r="D33" s="3" t="s">
        <v>22</v>
      </c>
      <c r="E33" s="45">
        <v>0</v>
      </c>
      <c r="F33" s="28"/>
      <c r="G33" s="28"/>
      <c r="H33" s="28">
        <v>0</v>
      </c>
    </row>
    <row r="34" spans="4:9" ht="16.5" thickBot="1" x14ac:dyDescent="0.3">
      <c r="D34" s="3" t="s">
        <v>23</v>
      </c>
      <c r="E34" s="44">
        <v>1500</v>
      </c>
      <c r="F34" s="28"/>
      <c r="G34" s="28"/>
      <c r="H34" s="28">
        <v>0</v>
      </c>
    </row>
    <row r="35" spans="4:9" ht="16.5" thickBot="1" x14ac:dyDescent="0.3">
      <c r="D35" s="3" t="s">
        <v>24</v>
      </c>
      <c r="E35" s="44">
        <v>3000</v>
      </c>
      <c r="F35" s="28"/>
      <c r="G35" s="28"/>
      <c r="H35" s="28">
        <v>1940.87</v>
      </c>
    </row>
    <row r="36" spans="4:9" ht="16.5" thickBot="1" x14ac:dyDescent="0.3">
      <c r="D36" s="3" t="s">
        <v>25</v>
      </c>
      <c r="E36" s="44">
        <v>8000</v>
      </c>
      <c r="F36" s="28"/>
      <c r="G36" s="28"/>
      <c r="H36" s="28">
        <v>0</v>
      </c>
    </row>
    <row r="37" spans="4:9" ht="16.5" thickBot="1" x14ac:dyDescent="0.3">
      <c r="D37" s="7"/>
      <c r="E37" s="43"/>
      <c r="F37" s="59"/>
      <c r="G37" s="59"/>
      <c r="H37" s="59"/>
    </row>
    <row r="38" spans="4:9" ht="16.5" thickBot="1" x14ac:dyDescent="0.3">
      <c r="D38" s="3" t="s">
        <v>26</v>
      </c>
      <c r="E38" s="44">
        <v>10000</v>
      </c>
      <c r="F38" s="28"/>
      <c r="H38" s="28">
        <v>0</v>
      </c>
    </row>
    <row r="39" spans="4:9" ht="16.5" thickBot="1" x14ac:dyDescent="0.3">
      <c r="D39" s="3" t="s">
        <v>27</v>
      </c>
      <c r="E39" s="44">
        <v>5000</v>
      </c>
      <c r="F39" s="28"/>
      <c r="G39" s="28">
        <v>2000</v>
      </c>
      <c r="H39" s="28">
        <v>32307.78</v>
      </c>
    </row>
    <row r="40" spans="4:9" ht="16.5" thickBot="1" x14ac:dyDescent="0.3">
      <c r="D40" s="3" t="s">
        <v>28</v>
      </c>
      <c r="E40" s="44">
        <v>50000</v>
      </c>
      <c r="F40" s="28"/>
      <c r="G40" s="28">
        <v>3066.28</v>
      </c>
      <c r="H40" s="28">
        <v>3259.6800000000003</v>
      </c>
    </row>
    <row r="41" spans="4:9" ht="16.5" thickBot="1" x14ac:dyDescent="0.3">
      <c r="D41" s="2" t="s">
        <v>29</v>
      </c>
      <c r="E41" s="44">
        <v>10000</v>
      </c>
      <c r="F41" s="28"/>
      <c r="G41" s="28"/>
      <c r="H41" s="28">
        <v>3084.5</v>
      </c>
    </row>
    <row r="42" spans="4:9" ht="16.5" thickBot="1" x14ac:dyDescent="0.3">
      <c r="D42" s="3" t="s">
        <v>30</v>
      </c>
      <c r="E42" s="44">
        <f>E17+42000</f>
        <v>84000</v>
      </c>
      <c r="F42" s="28">
        <v>6958</v>
      </c>
      <c r="G42" s="28">
        <v>21666.15</v>
      </c>
      <c r="H42" s="28">
        <v>31064.15</v>
      </c>
      <c r="I42" s="33"/>
    </row>
    <row r="43" spans="4:9" ht="16.5" thickBot="1" x14ac:dyDescent="0.3">
      <c r="D43" s="3" t="s">
        <v>31</v>
      </c>
      <c r="E43" s="44">
        <v>28000</v>
      </c>
      <c r="F43" s="28">
        <v>3362.73</v>
      </c>
      <c r="G43" s="28">
        <v>3875.81</v>
      </c>
      <c r="H43" s="28">
        <v>22059.920000000002</v>
      </c>
    </row>
    <row r="44" spans="4:9" ht="16.5" thickBot="1" x14ac:dyDescent="0.3">
      <c r="D44" s="8"/>
      <c r="E44" s="27"/>
      <c r="F44" s="58"/>
      <c r="G44" s="58"/>
      <c r="H44" s="59"/>
    </row>
    <row r="45" spans="4:9" ht="16.5" thickBot="1" x14ac:dyDescent="0.3">
      <c r="D45" s="3" t="s">
        <v>62</v>
      </c>
      <c r="E45" s="44">
        <v>67750</v>
      </c>
      <c r="F45" s="57">
        <v>5804.67</v>
      </c>
      <c r="G45" s="57">
        <v>5804.67</v>
      </c>
      <c r="H45" s="28">
        <v>63786.37</v>
      </c>
    </row>
    <row r="46" spans="4:9" ht="16.5" thickBot="1" x14ac:dyDescent="0.3">
      <c r="D46" s="3" t="s">
        <v>32</v>
      </c>
      <c r="E46" s="44">
        <v>6345</v>
      </c>
      <c r="F46" s="28">
        <v>444.05</v>
      </c>
      <c r="G46" s="28">
        <v>444.05</v>
      </c>
      <c r="H46" s="28">
        <v>4986.22</v>
      </c>
    </row>
    <row r="47" spans="4:9" ht="16.5" thickBot="1" x14ac:dyDescent="0.3">
      <c r="D47" s="3" t="s">
        <v>33</v>
      </c>
      <c r="E47" s="44">
        <v>2400</v>
      </c>
      <c r="F47" s="28"/>
      <c r="G47" s="28"/>
      <c r="H47" s="28">
        <v>0</v>
      </c>
    </row>
    <row r="48" spans="4:9" ht="16.5" thickBot="1" x14ac:dyDescent="0.3">
      <c r="D48" s="3" t="s">
        <v>34</v>
      </c>
      <c r="E48" s="44">
        <v>21000</v>
      </c>
      <c r="F48" s="28">
        <v>1542</v>
      </c>
      <c r="G48" s="28">
        <v>1542</v>
      </c>
      <c r="H48" s="28">
        <v>15420</v>
      </c>
    </row>
    <row r="49" spans="4:9" ht="16.5" thickBot="1" x14ac:dyDescent="0.3">
      <c r="D49" s="3" t="s">
        <v>35</v>
      </c>
      <c r="E49" s="44">
        <v>3000</v>
      </c>
      <c r="F49" s="28"/>
      <c r="G49" s="28"/>
      <c r="H49" s="28">
        <v>923.4</v>
      </c>
    </row>
    <row r="50" spans="4:9" ht="16.5" thickBot="1" x14ac:dyDescent="0.3">
      <c r="D50" s="3" t="s">
        <v>36</v>
      </c>
      <c r="E50" s="44">
        <v>14000</v>
      </c>
      <c r="F50" s="28">
        <v>862.59</v>
      </c>
      <c r="G50" s="28">
        <v>862.59</v>
      </c>
      <c r="H50" s="28">
        <v>7079.26</v>
      </c>
    </row>
    <row r="51" spans="4:9" ht="16.5" thickBot="1" x14ac:dyDescent="0.3">
      <c r="D51" s="3" t="s">
        <v>37</v>
      </c>
      <c r="E51" s="44">
        <v>3000</v>
      </c>
      <c r="F51" s="28"/>
      <c r="G51" s="28"/>
      <c r="H51" s="28">
        <v>688.54</v>
      </c>
    </row>
    <row r="52" spans="4:9" ht="16.5" thickBot="1" x14ac:dyDescent="0.3">
      <c r="D52" s="7"/>
      <c r="E52" s="46"/>
      <c r="F52" s="59"/>
      <c r="G52" s="59"/>
      <c r="H52" s="59"/>
    </row>
    <row r="53" spans="4:9" ht="16.5" thickBot="1" x14ac:dyDescent="0.3">
      <c r="D53" s="3" t="s">
        <v>14</v>
      </c>
      <c r="E53" s="42">
        <v>40000</v>
      </c>
      <c r="F53" s="28"/>
      <c r="G53" s="28"/>
      <c r="H53" s="28">
        <v>2043.6</v>
      </c>
      <c r="I53" s="33"/>
    </row>
    <row r="54" spans="4:9" ht="16.5" thickBot="1" x14ac:dyDescent="0.3">
      <c r="D54" s="3" t="s">
        <v>38</v>
      </c>
      <c r="E54" s="44">
        <v>16000</v>
      </c>
      <c r="F54" s="28">
        <v>171</v>
      </c>
      <c r="G54" s="28">
        <v>171</v>
      </c>
      <c r="H54" s="28">
        <v>17330.599999999999</v>
      </c>
    </row>
    <row r="55" spans="4:9" ht="16.5" thickBot="1" x14ac:dyDescent="0.3">
      <c r="D55" s="3" t="s">
        <v>39</v>
      </c>
      <c r="E55" s="44">
        <v>3000</v>
      </c>
      <c r="F55" s="28"/>
      <c r="G55" s="28"/>
      <c r="H55" s="28">
        <v>1720.7200000000003</v>
      </c>
    </row>
    <row r="56" spans="4:9" ht="16.5" thickBot="1" x14ac:dyDescent="0.3">
      <c r="D56" s="7"/>
      <c r="E56" s="46"/>
      <c r="F56" s="59"/>
      <c r="G56" s="59"/>
      <c r="H56" s="59"/>
    </row>
    <row r="57" spans="4:9" ht="16.5" thickBot="1" x14ac:dyDescent="0.3">
      <c r="D57" s="3" t="s">
        <v>40</v>
      </c>
      <c r="E57" s="47">
        <v>3000</v>
      </c>
      <c r="F57" s="28"/>
      <c r="G57" s="28"/>
      <c r="H57" s="28">
        <v>2723.98</v>
      </c>
    </row>
    <row r="58" spans="4:9" ht="16.5" thickBot="1" x14ac:dyDescent="0.3">
      <c r="D58" s="9" t="s">
        <v>41</v>
      </c>
      <c r="E58" s="44">
        <v>20000</v>
      </c>
      <c r="F58" s="28">
        <v>494.27</v>
      </c>
      <c r="G58" s="28">
        <v>494.27</v>
      </c>
      <c r="H58" s="28">
        <v>11530.35</v>
      </c>
    </row>
    <row r="59" spans="4:9" ht="16.5" thickBot="1" x14ac:dyDescent="0.3">
      <c r="D59" s="10"/>
      <c r="E59" s="46"/>
      <c r="F59" s="59"/>
      <c r="G59" s="59"/>
      <c r="H59" s="59"/>
    </row>
    <row r="60" spans="4:9" ht="16.5" thickBot="1" x14ac:dyDescent="0.3">
      <c r="D60" s="3" t="s">
        <v>42</v>
      </c>
      <c r="E60" s="47">
        <v>5000</v>
      </c>
      <c r="F60" s="28">
        <v>490.6</v>
      </c>
      <c r="G60" s="28">
        <v>490.6</v>
      </c>
      <c r="H60" s="28">
        <v>3770.6499999999996</v>
      </c>
    </row>
    <row r="61" spans="4:9" ht="16.5" thickBot="1" x14ac:dyDescent="0.3">
      <c r="D61" s="3" t="s">
        <v>43</v>
      </c>
      <c r="E61" s="47">
        <v>4000</v>
      </c>
      <c r="F61" s="28"/>
      <c r="G61" s="28"/>
      <c r="H61" s="28">
        <v>4500</v>
      </c>
    </row>
    <row r="62" spans="4:9" ht="16.5" thickBot="1" x14ac:dyDescent="0.3">
      <c r="D62" s="3" t="s">
        <v>44</v>
      </c>
      <c r="E62" s="47">
        <v>1000</v>
      </c>
      <c r="F62" s="28"/>
      <c r="G62" s="28"/>
      <c r="H62" s="28">
        <v>3023.9500000000003</v>
      </c>
    </row>
    <row r="63" spans="4:9" ht="16.5" thickBot="1" x14ac:dyDescent="0.3">
      <c r="D63" s="10"/>
      <c r="E63" s="48"/>
      <c r="F63" s="59"/>
      <c r="G63" s="59"/>
      <c r="H63" s="59"/>
    </row>
    <row r="64" spans="4:9" ht="16.5" thickBot="1" x14ac:dyDescent="0.3">
      <c r="D64" s="12" t="s">
        <v>50</v>
      </c>
      <c r="E64" s="47">
        <v>10000</v>
      </c>
      <c r="F64" s="28">
        <v>2413.25</v>
      </c>
      <c r="G64" s="28">
        <v>2413.25</v>
      </c>
      <c r="H64" s="28">
        <v>6843.63</v>
      </c>
    </row>
    <row r="65" spans="4:8" ht="16.5" thickBot="1" x14ac:dyDescent="0.3">
      <c r="D65" s="16" t="s">
        <v>51</v>
      </c>
      <c r="E65" s="47"/>
      <c r="F65" s="28"/>
      <c r="G65" s="28"/>
      <c r="H65" s="28">
        <v>4284.88</v>
      </c>
    </row>
    <row r="66" spans="4:8" ht="16.5" thickBot="1" x14ac:dyDescent="0.3">
      <c r="D66" s="3" t="s">
        <v>45</v>
      </c>
      <c r="E66" s="47">
        <v>6000</v>
      </c>
      <c r="F66" s="28"/>
      <c r="G66" s="28"/>
      <c r="H66" s="28">
        <v>2500</v>
      </c>
    </row>
    <row r="67" spans="4:8" ht="16.5" thickBot="1" x14ac:dyDescent="0.3">
      <c r="D67" s="3" t="s">
        <v>46</v>
      </c>
      <c r="E67" s="47">
        <v>2000</v>
      </c>
      <c r="F67" s="28"/>
      <c r="G67" s="28"/>
      <c r="H67" s="28">
        <v>645.98</v>
      </c>
    </row>
    <row r="68" spans="4:8" ht="16.5" thickBot="1" x14ac:dyDescent="0.3">
      <c r="D68" s="3" t="s">
        <v>47</v>
      </c>
      <c r="E68" s="47">
        <v>2000</v>
      </c>
      <c r="F68" s="28"/>
      <c r="G68" s="28"/>
      <c r="H68" s="28">
        <v>0</v>
      </c>
    </row>
    <row r="69" spans="4:8" ht="16.5" thickBot="1" x14ac:dyDescent="0.3">
      <c r="D69" s="3" t="s">
        <v>48</v>
      </c>
      <c r="E69" s="49">
        <v>0</v>
      </c>
      <c r="F69" s="28"/>
      <c r="G69" s="28"/>
      <c r="H69" s="28">
        <v>0</v>
      </c>
    </row>
    <row r="70" spans="4:8" ht="16.5" thickBot="1" x14ac:dyDescent="0.3">
      <c r="F70" s="60"/>
      <c r="H70" s="29"/>
    </row>
    <row r="71" spans="4:8" ht="20.25" thickBot="1" x14ac:dyDescent="0.35">
      <c r="D71" s="11" t="s">
        <v>49</v>
      </c>
      <c r="E71" s="20">
        <f>SUM(E27:E69)</f>
        <v>952995</v>
      </c>
      <c r="F71" s="20">
        <f>SUM(F25:F44)+SUM(F46:F69)</f>
        <v>23168.489999999998</v>
      </c>
      <c r="G71" s="20">
        <f>SUM(G25:G44)+SUM(G45:G69)</f>
        <v>47540.67</v>
      </c>
      <c r="H71" s="20">
        <f>SUM(H25:H44)+SUM(H45:H69)</f>
        <v>744162.33000000007</v>
      </c>
    </row>
    <row r="72" spans="4:8" ht="15.75" thickBot="1" x14ac:dyDescent="0.3">
      <c r="E72" s="21"/>
      <c r="H72" s="32"/>
    </row>
    <row r="73" spans="4:8" ht="18.75" thickBot="1" x14ac:dyDescent="0.3">
      <c r="D73" s="17" t="s">
        <v>53</v>
      </c>
      <c r="E73" s="22">
        <f>E24-E71</f>
        <v>-11850</v>
      </c>
      <c r="F73" s="51">
        <f>F24-F71</f>
        <v>-2953.4599999999955</v>
      </c>
      <c r="G73" s="51">
        <f>G24-G71</f>
        <v>-20499.89</v>
      </c>
      <c r="H73" s="51">
        <f>H24-H71</f>
        <v>73591.410000000033</v>
      </c>
    </row>
    <row r="74" spans="4:8" x14ac:dyDescent="0.25">
      <c r="E74" s="21"/>
      <c r="F74" s="21"/>
      <c r="G74" s="21"/>
    </row>
    <row r="75" spans="4:8" ht="15.75" x14ac:dyDescent="0.25">
      <c r="D75" s="3" t="s">
        <v>54</v>
      </c>
      <c r="E75" s="34">
        <v>160131.61000000002</v>
      </c>
      <c r="F75" s="34"/>
      <c r="G75" s="34"/>
      <c r="H75" s="34">
        <v>160131.61000000002</v>
      </c>
    </row>
    <row r="76" spans="4:8" ht="15.75" x14ac:dyDescent="0.25">
      <c r="D76" s="3" t="s">
        <v>55</v>
      </c>
      <c r="E76" s="35">
        <f>E73</f>
        <v>-11850</v>
      </c>
      <c r="F76" s="35"/>
      <c r="G76" s="35"/>
      <c r="H76" s="37">
        <f>H73</f>
        <v>73591.410000000033</v>
      </c>
    </row>
    <row r="77" spans="4:8" ht="15.75" x14ac:dyDescent="0.25">
      <c r="D77" s="3" t="s">
        <v>56</v>
      </c>
      <c r="E77" s="35">
        <v>425</v>
      </c>
      <c r="F77" s="35"/>
      <c r="G77" s="35"/>
      <c r="H77" s="54">
        <f>H22</f>
        <v>853.24</v>
      </c>
    </row>
    <row r="78" spans="4:8" ht="15.75" x14ac:dyDescent="0.25">
      <c r="D78" s="3" t="s">
        <v>57</v>
      </c>
      <c r="E78" s="35">
        <v>0</v>
      </c>
      <c r="F78" s="35"/>
      <c r="G78" s="35"/>
      <c r="H78" s="37">
        <v>10000</v>
      </c>
    </row>
    <row r="79" spans="4:8" ht="15.75" x14ac:dyDescent="0.25">
      <c r="D79" s="3" t="s">
        <v>58</v>
      </c>
      <c r="E79" s="34">
        <f>E75+E76</f>
        <v>148281.61000000002</v>
      </c>
      <c r="F79" s="34"/>
      <c r="G79" s="34"/>
      <c r="H79" s="34">
        <f>H75+H76-10000-H77</f>
        <v>222869.78000000006</v>
      </c>
    </row>
    <row r="80" spans="4:8" ht="15.75" x14ac:dyDescent="0.25">
      <c r="D80" s="3"/>
      <c r="E80" s="36"/>
      <c r="F80" s="36"/>
      <c r="G80" s="36"/>
      <c r="H80" s="36"/>
    </row>
    <row r="81" spans="4:8" ht="15.75" x14ac:dyDescent="0.25">
      <c r="D81" s="23" t="s">
        <v>59</v>
      </c>
      <c r="E81" s="37">
        <f>Sheet1!$H$81+E77</f>
        <v>322147.24</v>
      </c>
      <c r="F81" s="37"/>
      <c r="G81" s="37"/>
      <c r="H81" s="37">
        <f>310869+H77+H78</f>
        <v>321722.23999999999</v>
      </c>
    </row>
    <row r="82" spans="4:8" ht="16.5" thickBot="1" x14ac:dyDescent="0.3">
      <c r="D82" s="19"/>
      <c r="E82" s="32"/>
      <c r="F82" s="32"/>
      <c r="G82" s="32"/>
    </row>
    <row r="83" spans="4:8" ht="16.5" thickBot="1" x14ac:dyDescent="0.3">
      <c r="D83" s="24" t="s">
        <v>60</v>
      </c>
      <c r="E83" s="25">
        <v>471000.76</v>
      </c>
      <c r="F83" s="25"/>
      <c r="G83" s="25"/>
      <c r="H83" s="55">
        <f>H79+H81</f>
        <v>544592.02</v>
      </c>
    </row>
  </sheetData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2018-09-06T15:45:02Z</cp:lastPrinted>
  <dcterms:created xsi:type="dcterms:W3CDTF">2017-10-06T14:24:09Z</dcterms:created>
  <dcterms:modified xsi:type="dcterms:W3CDTF">2019-08-14T23:07:21Z</dcterms:modified>
</cp:coreProperties>
</file>